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11100" windowWidth="20730" windowHeight="11760"/>
  </bookViews>
  <sheets>
    <sheet name="VERİ GİRİŞİ" sheetId="6" r:id="rId1"/>
    <sheet name="YOLLUK BİLDİRİMİ NORMAL TAYİN" sheetId="2" r:id="rId2"/>
    <sheet name="YOLLUK BİLDİRİMİ EŞDURUMU" sheetId="7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" l="1"/>
  <c r="B25" i="2"/>
  <c r="B18" i="6"/>
  <c r="K5" i="7" s="1"/>
  <c r="B26" i="7"/>
  <c r="B25" i="7"/>
  <c r="I10" i="2"/>
  <c r="I10" i="7"/>
  <c r="I11" i="7" s="1"/>
  <c r="I12" i="7" s="1"/>
  <c r="I13" i="7" s="1"/>
  <c r="I14" i="7" s="1"/>
  <c r="I15" i="7" s="1"/>
  <c r="I16" i="7" s="1"/>
  <c r="I24" i="7"/>
  <c r="B24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G10" i="7"/>
  <c r="A10" i="7"/>
  <c r="A19" i="7" s="1"/>
  <c r="K6" i="7"/>
  <c r="B6" i="7"/>
  <c r="H16" i="7" s="1"/>
  <c r="B5" i="7"/>
  <c r="B4" i="7"/>
  <c r="I26" i="7" s="1"/>
  <c r="B3" i="7"/>
  <c r="B10" i="7" s="1"/>
  <c r="I2" i="7"/>
  <c r="B2" i="7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I11" i="2"/>
  <c r="I12" i="2" s="1"/>
  <c r="I13" i="2" s="1"/>
  <c r="I14" i="2" s="1"/>
  <c r="I15" i="2" s="1"/>
  <c r="I16" i="2" s="1"/>
  <c r="D11" i="2"/>
  <c r="B11" i="2"/>
  <c r="C11" i="2"/>
  <c r="G10" i="2"/>
  <c r="G11" i="2" s="1"/>
  <c r="G12" i="2" s="1"/>
  <c r="G13" i="2" s="1"/>
  <c r="G14" i="2" s="1"/>
  <c r="G15" i="2" s="1"/>
  <c r="G16" i="2" s="1"/>
  <c r="I2" i="2"/>
  <c r="E10" i="7" l="1"/>
  <c r="J10" i="7" s="1"/>
  <c r="A11" i="7"/>
  <c r="A12" i="7" s="1"/>
  <c r="A13" i="7" s="1"/>
  <c r="A14" i="7" s="1"/>
  <c r="A15" i="7" s="1"/>
  <c r="A16" i="7" s="1"/>
  <c r="G11" i="7"/>
  <c r="G12" i="7" s="1"/>
  <c r="G13" i="7" s="1"/>
  <c r="G14" i="7" s="1"/>
  <c r="G15" i="7" s="1"/>
  <c r="G16" i="7" s="1"/>
  <c r="C19" i="7"/>
  <c r="I25" i="7"/>
  <c r="H11" i="7"/>
  <c r="H12" i="7"/>
  <c r="H13" i="7"/>
  <c r="H14" i="7"/>
  <c r="H15" i="7"/>
  <c r="A10" i="2"/>
  <c r="A11" i="2" s="1"/>
  <c r="A12" i="2" s="1"/>
  <c r="A13" i="2" s="1"/>
  <c r="A14" i="2" s="1"/>
  <c r="A15" i="2" s="1"/>
  <c r="A16" i="2" s="1"/>
  <c r="H10" i="7" l="1"/>
  <c r="H17" i="7" s="1"/>
  <c r="F10" i="7"/>
  <c r="E11" i="7"/>
  <c r="J17" i="7"/>
  <c r="G17" i="7"/>
  <c r="K5" i="2"/>
  <c r="K6" i="2"/>
  <c r="B3" i="2"/>
  <c r="B10" i="2" s="1"/>
  <c r="B4" i="2"/>
  <c r="B5" i="2"/>
  <c r="B6" i="2"/>
  <c r="B2" i="2"/>
  <c r="H16" i="2" l="1"/>
  <c r="H14" i="2"/>
  <c r="H12" i="2"/>
  <c r="H15" i="2"/>
  <c r="H13" i="2"/>
  <c r="H11" i="2"/>
  <c r="F11" i="7"/>
  <c r="F12" i="7" s="1"/>
  <c r="F13" i="7" s="1"/>
  <c r="F14" i="7" s="1"/>
  <c r="F15" i="7" s="1"/>
  <c r="F16" i="7" s="1"/>
  <c r="K10" i="7"/>
  <c r="K11" i="7"/>
  <c r="E12" i="7"/>
  <c r="E10" i="2"/>
  <c r="I26" i="2"/>
  <c r="I25" i="2"/>
  <c r="B24" i="2"/>
  <c r="I24" i="2"/>
  <c r="G17" i="2"/>
  <c r="A19" i="2"/>
  <c r="C19" i="2"/>
  <c r="F17" i="7" l="1"/>
  <c r="E11" i="2"/>
  <c r="H10" i="2"/>
  <c r="J10" i="2"/>
  <c r="K12" i="7"/>
  <c r="E13" i="7"/>
  <c r="F10" i="2"/>
  <c r="F11" i="2" s="1"/>
  <c r="F12" i="2" s="1"/>
  <c r="F13" i="2" s="1"/>
  <c r="F14" i="2" s="1"/>
  <c r="F15" i="2" s="1"/>
  <c r="F16" i="2" s="1"/>
  <c r="F17" i="2" l="1"/>
  <c r="K10" i="2"/>
  <c r="E12" i="2"/>
  <c r="K11" i="2"/>
  <c r="K13" i="7"/>
  <c r="E14" i="7"/>
  <c r="H17" i="2"/>
  <c r="J17" i="2"/>
  <c r="E13" i="2" l="1"/>
  <c r="K12" i="2"/>
  <c r="K14" i="7"/>
  <c r="E15" i="7"/>
  <c r="E14" i="2" l="1"/>
  <c r="K13" i="2"/>
  <c r="K15" i="7"/>
  <c r="E16" i="7"/>
  <c r="K16" i="7" s="1"/>
  <c r="K17" i="7" l="1"/>
  <c r="A20" i="7" s="1"/>
  <c r="E15" i="2"/>
  <c r="K14" i="2"/>
  <c r="E16" i="2" l="1"/>
  <c r="K16" i="2" s="1"/>
  <c r="K15" i="2"/>
  <c r="K17" i="2" l="1"/>
  <c r="A20" i="2" s="1"/>
</calcChain>
</file>

<file path=xl/sharedStrings.xml><?xml version="1.0" encoding="utf-8"?>
<sst xmlns="http://schemas.openxmlformats.org/spreadsheetml/2006/main" count="115" uniqueCount="75">
  <si>
    <t>TC Kimlik No</t>
  </si>
  <si>
    <t>YURTİÇİ SÜREKLİ GÖREV YOLLUĞU BİLDİRİMİ</t>
  </si>
  <si>
    <t>Adı Soyadı</t>
  </si>
  <si>
    <t>Ünvanı</t>
  </si>
  <si>
    <t>Derece/Kademe/Ekgösterge</t>
  </si>
  <si>
    <t>Bütçe Yılı</t>
  </si>
  <si>
    <t>Gündeliği</t>
  </si>
  <si>
    <t>Atama Tarihi</t>
  </si>
  <si>
    <t>Nereden Nereye Gittiği</t>
  </si>
  <si>
    <t>Akrabalık Derecesi</t>
  </si>
  <si>
    <t>GÜNDELİKLER</t>
  </si>
  <si>
    <t>Taşıt Ücreti   (2)</t>
  </si>
  <si>
    <t>YER DEĞİŞTİRME GİDERİ</t>
  </si>
  <si>
    <t>Sabit Unsur (3)</t>
  </si>
  <si>
    <t>Değişken Unsur</t>
  </si>
  <si>
    <t>Gün Sayısı</t>
  </si>
  <si>
    <t>Yevmiye</t>
  </si>
  <si>
    <t>Tutarı (1)</t>
  </si>
  <si>
    <t>Mesafe KM</t>
  </si>
  <si>
    <t>Tutarı  (4)</t>
  </si>
  <si>
    <t>1+2+3+4</t>
  </si>
  <si>
    <t>GENEL TOPLAM</t>
  </si>
  <si>
    <t>arasında yollculuk eden</t>
  </si>
  <si>
    <t xml:space="preserve"> / ve/aile fertlerine ait  yurtiçi sürekli görev yolluğu olarak tahakkuk eden    </t>
  </si>
  <si>
    <t>'yi gösteriri bildirimdir</t>
  </si>
  <si>
    <t>İNCELEYEN</t>
  </si>
  <si>
    <t>BEYAN EDEN</t>
  </si>
  <si>
    <t>İmza</t>
  </si>
  <si>
    <t>DERECE</t>
  </si>
  <si>
    <t>EK GÖSTERGE</t>
  </si>
  <si>
    <t>Aylık Kadro derecesi 5-15 arasında olanlar</t>
  </si>
  <si>
    <t>Aylık Kadro derecesi 1-4 arasında olanlar</t>
  </si>
  <si>
    <t>Ek Göstergesi 3000 dahil 5800 e kadar olanlar</t>
  </si>
  <si>
    <t>Ek Göstergesi 5800 dahil 8000 e kadar olanlar</t>
  </si>
  <si>
    <t>Ek Göstergesi 8000 ve üzeri olanlar</t>
  </si>
  <si>
    <t>TUTAR</t>
  </si>
  <si>
    <t>TC KİMLİK NO:</t>
  </si>
  <si>
    <t>ADI SOYADI:</t>
  </si>
  <si>
    <t>ÜNVANI:</t>
  </si>
  <si>
    <t>DERECE/KADEME -EK GÖSTERGE</t>
  </si>
  <si>
    <t>GÜNDELİĞİ (YEVMİYESİ):</t>
  </si>
  <si>
    <t>ATAMA TARİHİ:</t>
  </si>
  <si>
    <t>NEREDEN NEREYE GİTTİĞİ:</t>
  </si>
  <si>
    <t>MESAFE (KM):</t>
  </si>
  <si>
    <t>YOL ÜCRETİ (OTOBÜS):</t>
  </si>
  <si>
    <t>ONAYLAYACAK AMİR</t>
  </si>
  <si>
    <t>EVİNİ TAŞIYOR MU?:</t>
  </si>
  <si>
    <t>BELGE TARİHİ :</t>
  </si>
  <si>
    <t>YOLLUK ÖDENECEK PERSONEL</t>
  </si>
  <si>
    <t>PERSONELLE GİDECEK AİLE FERTLERİ (VARSA)</t>
  </si>
  <si>
    <t>ADI SOYADI</t>
  </si>
  <si>
    <t>YAKINLIK DERECESİ</t>
  </si>
  <si>
    <t>Eş , Çocuk</t>
  </si>
  <si>
    <t>5/2-900</t>
  </si>
  <si>
    <t>evet</t>
  </si>
  <si>
    <t>ÇOCUK</t>
  </si>
  <si>
    <t xml:space="preserve">Sol taraftaki Alanları eksiksiz doldurun ve tayin nedeninize göre aşağıdaki yolluk bildirimi sayfalarından istediğinizi yazdırın NORMAL TAYİN                                       EŞDURUMU </t>
  </si>
  <si>
    <t>KURUM ADI :</t>
  </si>
  <si>
    <t>Küçük Harfle evet ya da hayır</t>
  </si>
  <si>
    <t>Okul Müdürü</t>
  </si>
  <si>
    <t>EŞ</t>
  </si>
  <si>
    <t>KENDİSİ</t>
  </si>
  <si>
    <t>Öğretmen</t>
  </si>
  <si>
    <t>Ahmet KARA</t>
  </si>
  <si>
    <t>Fatma KARA</t>
  </si>
  <si>
    <t>Çınar KARA</t>
  </si>
  <si>
    <t>Toprak KARA</t>
  </si>
  <si>
    <t>Yalçın KAYA</t>
  </si>
  <si>
    <t>HAVRAN SEKİZEYLÜL İLKOKULU</t>
  </si>
  <si>
    <t xml:space="preserve"> EĞİTİM ve ÖĞRETİM HİZMETLERİ SINIFLARI İÇİN</t>
  </si>
  <si>
    <t>ALTIEYLÜL/BALIKESİR</t>
  </si>
  <si>
    <t>GENEL İDARE HİZMETLERİ SINIFLARI İÇİN</t>
  </si>
  <si>
    <t>YÜKSEKÖĞRETİM MEZUNLARI</t>
  </si>
  <si>
    <t>LİSE MEZUNLARI</t>
  </si>
  <si>
    <t>YEVMİYE(GÜNDELİK) ARALIĞI - 2020 YILI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</si>
</sst>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₺-41F]"/>
    <numFmt numFmtId="165" formatCode="#,##0.00\ &quot;₺&quot;"/>
    <numFmt numFmtId="166" formatCode="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sz val="18"/>
      <color theme="1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12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1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0" fontId="3" fillId="2" borderId="1" xfId="0" applyFont="1" applyFill="1" applyBorder="1" applyProtection="1"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2" borderId="1" xfId="0" applyFont="1" applyFill="1" applyBorder="1" applyAlignment="1" applyProtection="1">
      <alignment shrinkToFit="1"/>
      <protection hidden="1"/>
    </xf>
    <xf numFmtId="166" fontId="3" fillId="4" borderId="1" xfId="0" applyNumberFormat="1" applyFont="1" applyFill="1" applyBorder="1" applyAlignment="1" applyProtection="1">
      <alignment horizontal="center"/>
      <protection hidden="1"/>
    </xf>
    <xf numFmtId="14" fontId="3" fillId="3" borderId="1" xfId="0" applyNumberFormat="1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shrinkToFit="1"/>
      <protection hidden="1"/>
    </xf>
    <xf numFmtId="0" fontId="3" fillId="0" borderId="1" xfId="0" applyNumberFormat="1" applyFont="1" applyBorder="1" applyAlignment="1" applyProtection="1">
      <alignment shrinkToFit="1"/>
      <protection hidden="1"/>
    </xf>
    <xf numFmtId="0" fontId="3" fillId="0" borderId="1" xfId="0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0" fontId="3" fillId="0" borderId="1" xfId="0" applyNumberFormat="1" applyFont="1" applyBorder="1" applyProtection="1"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4" fontId="6" fillId="3" borderId="1" xfId="0" applyNumberFormat="1" applyFont="1" applyFill="1" applyBorder="1" applyAlignment="1" applyProtection="1">
      <alignment horizontal="center" vertical="center"/>
      <protection hidden="1"/>
    </xf>
    <xf numFmtId="164" fontId="7" fillId="3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Alignment="1" applyProtection="1">
      <alignment shrinkToFit="1"/>
      <protection hidden="1"/>
    </xf>
    <xf numFmtId="0" fontId="9" fillId="4" borderId="0" xfId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6" xfId="0" applyFont="1" applyBorder="1" applyProtection="1">
      <protection hidden="1"/>
    </xf>
    <xf numFmtId="164" fontId="6" fillId="0" borderId="5" xfId="0" applyNumberFormat="1" applyFont="1" applyBorder="1" applyAlignment="1" applyProtection="1">
      <alignment horizontal="center"/>
      <protection hidden="1"/>
    </xf>
    <xf numFmtId="49" fontId="3" fillId="0" borderId="5" xfId="0" applyNumberFormat="1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14" fontId="3" fillId="0" borderId="0" xfId="0" applyNumberFormat="1" applyFont="1" applyBorder="1" applyAlignment="1" applyProtection="1">
      <alignment horizontal="center"/>
      <protection hidden="1"/>
    </xf>
    <xf numFmtId="0" fontId="3" fillId="0" borderId="7" xfId="0" applyFont="1" applyBorder="1" applyProtection="1">
      <protection hidden="1"/>
    </xf>
    <xf numFmtId="0" fontId="3" fillId="0" borderId="8" xfId="0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/>
    <xf numFmtId="0" fontId="13" fillId="3" borderId="1" xfId="0" applyFont="1" applyFill="1" applyBorder="1"/>
    <xf numFmtId="0" fontId="12" fillId="2" borderId="1" xfId="0" applyFont="1" applyFill="1" applyBorder="1" applyAlignment="1">
      <alignment horizontal="center" wrapText="1"/>
    </xf>
    <xf numFmtId="0" fontId="12" fillId="5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3" fillId="0" borderId="1" xfId="0" applyFont="1" applyBorder="1" applyAlignment="1" applyProtection="1">
      <alignment horizontal="center"/>
      <protection hidden="1"/>
    </xf>
    <xf numFmtId="0" fontId="12" fillId="4" borderId="1" xfId="0" applyFont="1" applyFill="1" applyBorder="1" applyAlignment="1">
      <alignment horizontal="center"/>
    </xf>
    <xf numFmtId="0" fontId="13" fillId="4" borderId="1" xfId="0" applyFont="1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14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8" xfId="0" applyBorder="1" applyAlignment="1"/>
    <xf numFmtId="0" fontId="12" fillId="3" borderId="2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Yollu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B1" workbookViewId="0">
      <selection activeCell="G12" sqref="G12:G13"/>
    </sheetView>
  </sheetViews>
  <sheetFormatPr defaultRowHeight="15" x14ac:dyDescent="0.25"/>
  <cols>
    <col min="1" max="1" width="33" customWidth="1"/>
    <col min="2" max="2" width="37.7109375" customWidth="1"/>
    <col min="7" max="7" width="47.7109375" customWidth="1"/>
    <col min="9" max="9" width="16.28515625" style="62" customWidth="1"/>
    <col min="10" max="10" width="13.28515625" customWidth="1"/>
    <col min="11" max="11" width="14.42578125" customWidth="1"/>
  </cols>
  <sheetData>
    <row r="1" spans="1:11" x14ac:dyDescent="0.25">
      <c r="A1" s="63" t="s">
        <v>48</v>
      </c>
      <c r="B1" s="63"/>
      <c r="G1" s="103"/>
      <c r="H1" s="103"/>
      <c r="I1" s="103"/>
      <c r="J1" s="103"/>
      <c r="K1" s="103"/>
    </row>
    <row r="2" spans="1:11" x14ac:dyDescent="0.25">
      <c r="A2" s="1" t="s">
        <v>36</v>
      </c>
      <c r="B2" s="54">
        <v>12345678912</v>
      </c>
      <c r="G2" s="103"/>
      <c r="H2" s="103"/>
      <c r="I2" s="103"/>
      <c r="J2" s="103"/>
      <c r="K2" s="103"/>
    </row>
    <row r="3" spans="1:11" ht="15" customHeight="1" x14ac:dyDescent="0.25">
      <c r="A3" s="2" t="s">
        <v>37</v>
      </c>
      <c r="B3" s="52" t="s">
        <v>63</v>
      </c>
      <c r="G3" s="103"/>
      <c r="H3" s="103"/>
      <c r="I3" s="103"/>
      <c r="J3" s="105" t="s">
        <v>69</v>
      </c>
      <c r="K3" s="106"/>
    </row>
    <row r="4" spans="1:11" ht="15.75" customHeight="1" x14ac:dyDescent="0.25">
      <c r="A4" s="1" t="s">
        <v>38</v>
      </c>
      <c r="B4" s="51" t="s">
        <v>62</v>
      </c>
      <c r="G4" s="104"/>
      <c r="H4" s="104"/>
      <c r="I4" s="104"/>
      <c r="J4" s="107"/>
      <c r="K4" s="108"/>
    </row>
    <row r="5" spans="1:11" ht="15.75" x14ac:dyDescent="0.25">
      <c r="A5" s="2" t="s">
        <v>39</v>
      </c>
      <c r="B5" s="55" t="s">
        <v>53</v>
      </c>
      <c r="G5" s="45" t="s">
        <v>74</v>
      </c>
      <c r="H5" s="45" t="s">
        <v>35</v>
      </c>
      <c r="I5" s="60"/>
      <c r="J5" s="48" t="s">
        <v>28</v>
      </c>
      <c r="K5" s="48" t="s">
        <v>29</v>
      </c>
    </row>
    <row r="6" spans="1:11" ht="15.75" x14ac:dyDescent="0.25">
      <c r="A6" s="1" t="s">
        <v>40</v>
      </c>
      <c r="B6" s="56">
        <v>49.15</v>
      </c>
      <c r="G6" s="46" t="s">
        <v>30</v>
      </c>
      <c r="H6" s="46">
        <v>42.15</v>
      </c>
      <c r="I6" s="61"/>
      <c r="J6" s="49">
        <v>1</v>
      </c>
      <c r="K6" s="49">
        <v>3000</v>
      </c>
    </row>
    <row r="7" spans="1:11" ht="15.75" x14ac:dyDescent="0.25">
      <c r="A7" s="2" t="s">
        <v>41</v>
      </c>
      <c r="B7" s="57">
        <v>44029</v>
      </c>
      <c r="G7" s="47" t="s">
        <v>31</v>
      </c>
      <c r="H7" s="47">
        <v>43.35</v>
      </c>
      <c r="I7" s="61"/>
      <c r="J7" s="50">
        <v>2</v>
      </c>
      <c r="K7" s="50">
        <v>2200</v>
      </c>
    </row>
    <row r="8" spans="1:11" ht="15.75" x14ac:dyDescent="0.25">
      <c r="A8" s="2" t="s">
        <v>57</v>
      </c>
      <c r="B8" s="53" t="s">
        <v>68</v>
      </c>
      <c r="G8" s="46" t="s">
        <v>32</v>
      </c>
      <c r="H8" s="46">
        <v>49.15</v>
      </c>
      <c r="I8" s="61"/>
      <c r="J8" s="49">
        <v>3</v>
      </c>
      <c r="K8" s="49">
        <v>1600</v>
      </c>
    </row>
    <row r="9" spans="1:11" ht="15.75" x14ac:dyDescent="0.25">
      <c r="A9" s="1" t="s">
        <v>42</v>
      </c>
      <c r="B9" s="51" t="s">
        <v>70</v>
      </c>
      <c r="G9" s="47" t="s">
        <v>33</v>
      </c>
      <c r="H9" s="47"/>
      <c r="I9" s="61"/>
      <c r="J9" s="50">
        <v>4</v>
      </c>
      <c r="K9" s="50">
        <v>1100</v>
      </c>
    </row>
    <row r="10" spans="1:11" ht="15.75" x14ac:dyDescent="0.25">
      <c r="A10" s="2" t="s">
        <v>43</v>
      </c>
      <c r="B10" s="55">
        <v>585</v>
      </c>
      <c r="G10" s="46" t="s">
        <v>34</v>
      </c>
      <c r="H10" s="46"/>
      <c r="I10" s="61"/>
      <c r="J10" s="49">
        <v>5</v>
      </c>
      <c r="K10" s="49">
        <v>900</v>
      </c>
    </row>
    <row r="11" spans="1:11" ht="15.75" x14ac:dyDescent="0.25">
      <c r="A11" s="1" t="s">
        <v>44</v>
      </c>
      <c r="B11" s="56">
        <v>125</v>
      </c>
      <c r="J11" s="50">
        <v>6</v>
      </c>
      <c r="K11" s="50">
        <v>800</v>
      </c>
    </row>
    <row r="12" spans="1:11" ht="15.75" x14ac:dyDescent="0.25">
      <c r="A12" s="2" t="s">
        <v>46</v>
      </c>
      <c r="B12" s="52" t="s">
        <v>54</v>
      </c>
      <c r="C12" s="4" t="s">
        <v>58</v>
      </c>
      <c r="J12" s="49">
        <v>7</v>
      </c>
      <c r="K12" s="49">
        <v>500</v>
      </c>
    </row>
    <row r="13" spans="1:11" ht="15.75" x14ac:dyDescent="0.25">
      <c r="J13" s="50">
        <v>8</v>
      </c>
      <c r="K13" s="50">
        <v>450</v>
      </c>
    </row>
    <row r="15" spans="1:11" x14ac:dyDescent="0.25">
      <c r="A15" s="63" t="s">
        <v>45</v>
      </c>
      <c r="B15" s="63"/>
      <c r="E15" s="65" t="s">
        <v>56</v>
      </c>
      <c r="F15" s="66"/>
      <c r="G15" s="67"/>
    </row>
    <row r="16" spans="1:11" ht="15" customHeight="1" x14ac:dyDescent="0.25">
      <c r="A16" s="3" t="s">
        <v>37</v>
      </c>
      <c r="B16" s="3" t="s">
        <v>67</v>
      </c>
      <c r="E16" s="68"/>
      <c r="F16" s="69"/>
      <c r="G16" s="70"/>
      <c r="J16" s="105" t="s">
        <v>71</v>
      </c>
      <c r="K16" s="106"/>
    </row>
    <row r="17" spans="1:11" ht="15" customHeight="1" x14ac:dyDescent="0.25">
      <c r="A17" s="2" t="s">
        <v>38</v>
      </c>
      <c r="B17" s="2" t="s">
        <v>59</v>
      </c>
      <c r="E17" s="68"/>
      <c r="F17" s="69"/>
      <c r="G17" s="70"/>
      <c r="J17" s="107"/>
      <c r="K17" s="108"/>
    </row>
    <row r="18" spans="1:11" ht="15.75" x14ac:dyDescent="0.25">
      <c r="A18" s="1" t="s">
        <v>47</v>
      </c>
      <c r="B18" s="58">
        <f ca="1">TODAY()</f>
        <v>44060</v>
      </c>
      <c r="E18" s="68"/>
      <c r="F18" s="69"/>
      <c r="G18" s="70"/>
      <c r="J18" s="48" t="s">
        <v>28</v>
      </c>
      <c r="K18" s="48" t="s">
        <v>29</v>
      </c>
    </row>
    <row r="19" spans="1:11" ht="15.75" x14ac:dyDescent="0.25">
      <c r="A19" s="6"/>
      <c r="B19" s="7"/>
      <c r="E19" s="68"/>
      <c r="F19" s="69"/>
      <c r="G19" s="70"/>
      <c r="I19" s="109" t="s">
        <v>72</v>
      </c>
      <c r="J19" s="49">
        <v>1</v>
      </c>
      <c r="K19" s="49">
        <v>2200</v>
      </c>
    </row>
    <row r="20" spans="1:11" ht="15.75" x14ac:dyDescent="0.25">
      <c r="E20" s="68"/>
      <c r="F20" s="69"/>
      <c r="G20" s="70"/>
      <c r="I20" s="110"/>
      <c r="J20" s="50">
        <v>2</v>
      </c>
      <c r="K20" s="50">
        <v>1600</v>
      </c>
    </row>
    <row r="21" spans="1:11" ht="15.75" x14ac:dyDescent="0.25">
      <c r="A21" s="64" t="s">
        <v>49</v>
      </c>
      <c r="B21" s="64"/>
      <c r="E21" s="68"/>
      <c r="F21" s="69"/>
      <c r="G21" s="70"/>
      <c r="I21" s="110"/>
      <c r="J21" s="49">
        <v>3</v>
      </c>
      <c r="K21" s="49">
        <v>1100</v>
      </c>
    </row>
    <row r="22" spans="1:11" ht="15.75" x14ac:dyDescent="0.25">
      <c r="A22" s="5" t="s">
        <v>50</v>
      </c>
      <c r="B22" s="5" t="s">
        <v>51</v>
      </c>
      <c r="E22" s="68"/>
      <c r="F22" s="69"/>
      <c r="G22" s="70"/>
      <c r="I22" s="111"/>
      <c r="J22" s="50">
        <v>4</v>
      </c>
      <c r="K22" s="50">
        <v>800</v>
      </c>
    </row>
    <row r="23" spans="1:11" ht="15.75" x14ac:dyDescent="0.25">
      <c r="A23" s="2" t="s">
        <v>64</v>
      </c>
      <c r="B23" s="2" t="s">
        <v>60</v>
      </c>
      <c r="C23" s="4" t="s">
        <v>52</v>
      </c>
      <c r="E23" s="68"/>
      <c r="F23" s="69"/>
      <c r="G23" s="70"/>
      <c r="I23" s="109" t="s">
        <v>73</v>
      </c>
      <c r="J23" s="49">
        <v>1</v>
      </c>
      <c r="K23" s="49">
        <v>1500</v>
      </c>
    </row>
    <row r="24" spans="1:11" ht="15.75" x14ac:dyDescent="0.25">
      <c r="A24" s="1" t="s">
        <v>65</v>
      </c>
      <c r="B24" s="1" t="s">
        <v>55</v>
      </c>
      <c r="E24" s="68"/>
      <c r="F24" s="69"/>
      <c r="G24" s="70"/>
      <c r="I24" s="110"/>
      <c r="J24" s="50">
        <v>2</v>
      </c>
      <c r="K24" s="50">
        <v>1100</v>
      </c>
    </row>
    <row r="25" spans="1:11" ht="15.75" x14ac:dyDescent="0.25">
      <c r="A25" s="2" t="s">
        <v>66</v>
      </c>
      <c r="B25" s="2" t="s">
        <v>55</v>
      </c>
      <c r="E25" s="68"/>
      <c r="F25" s="69"/>
      <c r="G25" s="70"/>
      <c r="I25" s="110"/>
      <c r="J25" s="49">
        <v>3</v>
      </c>
      <c r="K25" s="49">
        <v>800</v>
      </c>
    </row>
    <row r="26" spans="1:11" ht="15.75" x14ac:dyDescent="0.25">
      <c r="A26" s="1"/>
      <c r="B26" s="1"/>
      <c r="E26" s="68"/>
      <c r="F26" s="69"/>
      <c r="G26" s="70"/>
      <c r="I26" s="111"/>
      <c r="J26" s="50">
        <v>4</v>
      </c>
      <c r="K26" s="50">
        <v>650</v>
      </c>
    </row>
    <row r="27" spans="1:11" x14ac:dyDescent="0.25">
      <c r="A27" s="2"/>
      <c r="B27" s="2"/>
      <c r="E27" s="68"/>
      <c r="F27" s="69"/>
      <c r="G27" s="70"/>
    </row>
    <row r="28" spans="1:11" x14ac:dyDescent="0.25">
      <c r="A28" s="1"/>
      <c r="B28" s="1"/>
      <c r="E28" s="71"/>
      <c r="F28" s="72"/>
      <c r="G28" s="73"/>
    </row>
  </sheetData>
  <mergeCells count="8">
    <mergeCell ref="I23:I26"/>
    <mergeCell ref="J3:K4"/>
    <mergeCell ref="J16:K17"/>
    <mergeCell ref="I19:I22"/>
    <mergeCell ref="A1:B1"/>
    <mergeCell ref="A15:B15"/>
    <mergeCell ref="A21:B21"/>
    <mergeCell ref="E15:G2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FFFF00"/>
    <pageSetUpPr fitToPage="1"/>
  </sheetPr>
  <dimension ref="A2:N28"/>
  <sheetViews>
    <sheetView zoomScaleNormal="100" workbookViewId="0">
      <selection activeCell="H8" sqref="H8:H9"/>
    </sheetView>
  </sheetViews>
  <sheetFormatPr defaultColWidth="8.85546875" defaultRowHeight="15" x14ac:dyDescent="0.25"/>
  <cols>
    <col min="1" max="2" width="23.7109375" style="10" customWidth="1"/>
    <col min="3" max="10" width="10.7109375" style="10" customWidth="1"/>
    <col min="11" max="11" width="15.7109375" style="10" customWidth="1"/>
    <col min="12" max="16384" width="8.85546875" style="10"/>
  </cols>
  <sheetData>
    <row r="2" spans="1:14" ht="18" customHeight="1" x14ac:dyDescent="0.25">
      <c r="A2" s="8" t="s">
        <v>0</v>
      </c>
      <c r="B2" s="9">
        <f>'VERİ GİRİŞİ'!B2</f>
        <v>12345678912</v>
      </c>
      <c r="C2" s="81" t="s">
        <v>1</v>
      </c>
      <c r="D2" s="82"/>
      <c r="E2" s="82"/>
      <c r="F2" s="82"/>
      <c r="G2" s="82"/>
      <c r="H2" s="83"/>
      <c r="I2" s="90" t="str">
        <f>'VERİ GİRİŞİ'!B8</f>
        <v>HAVRAN SEKİZEYLÜL İLKOKULU</v>
      </c>
      <c r="J2" s="91"/>
      <c r="K2" s="92"/>
    </row>
    <row r="3" spans="1:14" ht="18" customHeight="1" x14ac:dyDescent="0.25">
      <c r="A3" s="8" t="s">
        <v>2</v>
      </c>
      <c r="B3" s="9" t="str">
        <f>'VERİ GİRİŞİ'!B3</f>
        <v>Ahmet KARA</v>
      </c>
      <c r="C3" s="84"/>
      <c r="D3" s="85"/>
      <c r="E3" s="85"/>
      <c r="F3" s="85"/>
      <c r="G3" s="85"/>
      <c r="H3" s="86"/>
      <c r="I3" s="93"/>
      <c r="J3" s="94"/>
      <c r="K3" s="95"/>
    </row>
    <row r="4" spans="1:14" ht="18" customHeight="1" x14ac:dyDescent="0.25">
      <c r="A4" s="8" t="s">
        <v>3</v>
      </c>
      <c r="B4" s="9" t="str">
        <f>'VERİ GİRİŞİ'!B4</f>
        <v>Öğretmen</v>
      </c>
      <c r="C4" s="84"/>
      <c r="D4" s="85"/>
      <c r="E4" s="85"/>
      <c r="F4" s="85"/>
      <c r="G4" s="85"/>
      <c r="H4" s="86"/>
      <c r="I4" s="96"/>
      <c r="J4" s="97"/>
      <c r="K4" s="98"/>
    </row>
    <row r="5" spans="1:14" ht="18" customHeight="1" x14ac:dyDescent="0.25">
      <c r="A5" s="11" t="s">
        <v>4</v>
      </c>
      <c r="B5" s="9" t="str">
        <f>'VERİ GİRİŞİ'!B5</f>
        <v>5/2-900</v>
      </c>
      <c r="C5" s="84"/>
      <c r="D5" s="85"/>
      <c r="E5" s="85"/>
      <c r="F5" s="85"/>
      <c r="G5" s="85"/>
      <c r="H5" s="86"/>
      <c r="I5" s="99" t="s">
        <v>5</v>
      </c>
      <c r="J5" s="100"/>
      <c r="K5" s="12">
        <f ca="1">'VERİ GİRİŞİ'!B18</f>
        <v>44060</v>
      </c>
    </row>
    <row r="6" spans="1:14" ht="18" customHeight="1" x14ac:dyDescent="0.25">
      <c r="A6" s="8" t="s">
        <v>6</v>
      </c>
      <c r="B6" s="9">
        <f>'VERİ GİRİŞİ'!B6</f>
        <v>49.15</v>
      </c>
      <c r="C6" s="87"/>
      <c r="D6" s="88"/>
      <c r="E6" s="88"/>
      <c r="F6" s="88"/>
      <c r="G6" s="88"/>
      <c r="H6" s="89"/>
      <c r="I6" s="99" t="s">
        <v>7</v>
      </c>
      <c r="J6" s="100"/>
      <c r="K6" s="13">
        <f>'VERİ GİRİŞİ'!B7</f>
        <v>44029</v>
      </c>
    </row>
    <row r="7" spans="1:14" s="15" customFormat="1" ht="18" customHeight="1" x14ac:dyDescent="0.25">
      <c r="A7" s="77" t="s">
        <v>8</v>
      </c>
      <c r="B7" s="77" t="s">
        <v>2</v>
      </c>
      <c r="C7" s="76" t="s">
        <v>9</v>
      </c>
      <c r="D7" s="101" t="s">
        <v>10</v>
      </c>
      <c r="E7" s="101"/>
      <c r="F7" s="101"/>
      <c r="G7" s="76" t="s">
        <v>11</v>
      </c>
      <c r="H7" s="102" t="s">
        <v>12</v>
      </c>
      <c r="I7" s="102"/>
      <c r="J7" s="102"/>
      <c r="K7" s="14"/>
    </row>
    <row r="8" spans="1:14" ht="24" customHeight="1" x14ac:dyDescent="0.25">
      <c r="A8" s="77"/>
      <c r="B8" s="77"/>
      <c r="C8" s="76"/>
      <c r="D8" s="101"/>
      <c r="E8" s="101"/>
      <c r="F8" s="101"/>
      <c r="G8" s="76"/>
      <c r="H8" s="76" t="s">
        <v>13</v>
      </c>
      <c r="I8" s="77" t="s">
        <v>14</v>
      </c>
      <c r="J8" s="77"/>
      <c r="K8" s="16"/>
      <c r="L8" s="17"/>
      <c r="M8" s="17"/>
      <c r="N8" s="17"/>
    </row>
    <row r="9" spans="1:14" ht="26.25" customHeight="1" x14ac:dyDescent="0.25">
      <c r="A9" s="77"/>
      <c r="B9" s="77"/>
      <c r="C9" s="76"/>
      <c r="D9" s="18" t="s">
        <v>15</v>
      </c>
      <c r="E9" s="16" t="s">
        <v>16</v>
      </c>
      <c r="F9" s="16" t="s">
        <v>17</v>
      </c>
      <c r="G9" s="76"/>
      <c r="H9" s="76"/>
      <c r="I9" s="19" t="s">
        <v>18</v>
      </c>
      <c r="J9" s="16" t="s">
        <v>19</v>
      </c>
      <c r="K9" s="20" t="s">
        <v>20</v>
      </c>
      <c r="L9" s="17"/>
      <c r="M9" s="17"/>
      <c r="N9" s="17"/>
    </row>
    <row r="10" spans="1:14" ht="16.149999999999999" customHeight="1" x14ac:dyDescent="0.25">
      <c r="A10" s="21" t="str">
        <f>'VERİ GİRİŞİ'!B9</f>
        <v>ALTIEYLÜL/BALIKESİR</v>
      </c>
      <c r="B10" s="22" t="str">
        <f>B3</f>
        <v>Ahmet KARA</v>
      </c>
      <c r="C10" s="23" t="s">
        <v>61</v>
      </c>
      <c r="D10" s="23">
        <v>1</v>
      </c>
      <c r="E10" s="24">
        <f>B6</f>
        <v>49.15</v>
      </c>
      <c r="F10" s="24">
        <f>E10</f>
        <v>49.15</v>
      </c>
      <c r="G10" s="24">
        <f>'VERİ GİRİŞİ'!B11</f>
        <v>125</v>
      </c>
      <c r="H10" s="24">
        <f>IF('VERİ GİRİŞİ'!B12="evet",E10*20,0)</f>
        <v>983</v>
      </c>
      <c r="I10" s="23">
        <f>'VERİ GİRİŞİ'!B10</f>
        <v>585</v>
      </c>
      <c r="J10" s="24">
        <f>IF('VERİ GİRİŞİ'!B12="evet",I10*E10*0.05,0)</f>
        <v>1437.6375</v>
      </c>
      <c r="K10" s="24">
        <f>F10+G10+H10+J10</f>
        <v>2594.7875000000004</v>
      </c>
    </row>
    <row r="11" spans="1:14" ht="16.149999999999999" customHeight="1" x14ac:dyDescent="0.25">
      <c r="A11" s="21" t="str">
        <f>IF(ISBLANK('VERİ GİRİŞİ'!A23),"",A10)</f>
        <v>ALTIEYLÜL/BALIKESİR</v>
      </c>
      <c r="B11" s="21" t="str">
        <f>IF(ISBLANK('VERİ GİRİŞİ'!A23),"",'VERİ GİRİŞİ'!A23)</f>
        <v>Fatma KARA</v>
      </c>
      <c r="C11" s="21" t="str">
        <f>IF(ISBLANK('VERİ GİRİŞİ'!B23),"",'VERİ GİRİŞİ'!B23)</f>
        <v>EŞ</v>
      </c>
      <c r="D11" s="23">
        <f>IF(ISBLANK('VERİ GİRİŞİ'!A23),"",1)</f>
        <v>1</v>
      </c>
      <c r="E11" s="24">
        <f>IF(ISBLANK('VERİ GİRİŞİ'!A23),"",E10)</f>
        <v>49.15</v>
      </c>
      <c r="F11" s="24">
        <f>IF(ISBLANK('VERİ GİRİŞİ'!A23),"",F10)</f>
        <v>49.15</v>
      </c>
      <c r="G11" s="24">
        <f>IF(ISBLANK('VERİ GİRİŞİ'!A23),"",G10)</f>
        <v>125</v>
      </c>
      <c r="H11" s="24">
        <f>IF(ISBLANK('VERİ GİRİŞİ'!A23),"",B6*10)</f>
        <v>491.5</v>
      </c>
      <c r="I11" s="23">
        <f>IF(ISBLANK('VERİ GİRİŞİ'!A23),"",I10)</f>
        <v>585</v>
      </c>
      <c r="J11" s="25"/>
      <c r="K11" s="24">
        <f>IF(ISBLANK('VERİ GİRİŞİ'!A23),"",E11+G11+H11)</f>
        <v>665.65</v>
      </c>
    </row>
    <row r="12" spans="1:14" ht="16.149999999999999" customHeight="1" x14ac:dyDescent="0.25">
      <c r="A12" s="21" t="str">
        <f>IF(ISBLANK('VERİ GİRİŞİ'!A24),"",A11)</f>
        <v>ALTIEYLÜL/BALIKESİR</v>
      </c>
      <c r="B12" s="21" t="str">
        <f>IF(ISBLANK('VERİ GİRİŞİ'!A24),"",'VERİ GİRİŞİ'!A24)</f>
        <v>Çınar KARA</v>
      </c>
      <c r="C12" s="21" t="str">
        <f>IF(ISBLANK('VERİ GİRİŞİ'!B24),"",'VERİ GİRİŞİ'!B24)</f>
        <v>ÇOCUK</v>
      </c>
      <c r="D12" s="23">
        <f>IF(ISBLANK('VERİ GİRİŞİ'!A24),"",1)</f>
        <v>1</v>
      </c>
      <c r="E12" s="24">
        <f>IF(ISBLANK('VERİ GİRİŞİ'!A24),"",E11)</f>
        <v>49.15</v>
      </c>
      <c r="F12" s="24">
        <f>IF(ISBLANK('VERİ GİRİŞİ'!A24),"",F11)</f>
        <v>49.15</v>
      </c>
      <c r="G12" s="24">
        <f>IF(ISBLANK('VERİ GİRİŞİ'!A24),"",G11)</f>
        <v>125</v>
      </c>
      <c r="H12" s="24">
        <f>IF(ISBLANK('VERİ GİRİŞİ'!A24),"",B6*10)</f>
        <v>491.5</v>
      </c>
      <c r="I12" s="23">
        <f>IF(ISBLANK('VERİ GİRİŞİ'!A24),"",I11)</f>
        <v>585</v>
      </c>
      <c r="J12" s="25"/>
      <c r="K12" s="24">
        <f>IF(ISBLANK('VERİ GİRİŞİ'!A24),"",E12+G12+H12)</f>
        <v>665.65</v>
      </c>
    </row>
    <row r="13" spans="1:14" ht="16.149999999999999" customHeight="1" x14ac:dyDescent="0.25">
      <c r="A13" s="21" t="str">
        <f>IF(ISBLANK('VERİ GİRİŞİ'!A25),"",A12)</f>
        <v>ALTIEYLÜL/BALIKESİR</v>
      </c>
      <c r="B13" s="21" t="str">
        <f>IF(ISBLANK('VERİ GİRİŞİ'!A25),"",'VERİ GİRİŞİ'!A25)</f>
        <v>Toprak KARA</v>
      </c>
      <c r="C13" s="21" t="str">
        <f>IF(ISBLANK('VERİ GİRİŞİ'!B25),"",'VERİ GİRİŞİ'!B25)</f>
        <v>ÇOCUK</v>
      </c>
      <c r="D13" s="23">
        <f>IF(ISBLANK('VERİ GİRİŞİ'!A25),"",1)</f>
        <v>1</v>
      </c>
      <c r="E13" s="24">
        <f>IF(ISBLANK('VERİ GİRİŞİ'!A25),"",E12)</f>
        <v>49.15</v>
      </c>
      <c r="F13" s="24">
        <f>IF(ISBLANK('VERİ GİRİŞİ'!A25),"",F12)</f>
        <v>49.15</v>
      </c>
      <c r="G13" s="24">
        <f>IF(ISBLANK('VERİ GİRİŞİ'!A25),"",G12)</f>
        <v>125</v>
      </c>
      <c r="H13" s="24">
        <f>IF(ISBLANK('VERİ GİRİŞİ'!A25),"",B6*10)</f>
        <v>491.5</v>
      </c>
      <c r="I13" s="23">
        <f>IF(ISBLANK('VERİ GİRİŞİ'!A25),"",I12)</f>
        <v>585</v>
      </c>
      <c r="J13" s="25"/>
      <c r="K13" s="24">
        <f>IF(ISBLANK('VERİ GİRİŞİ'!A25),"",E13+G13+H13)</f>
        <v>665.65</v>
      </c>
    </row>
    <row r="14" spans="1:14" ht="16.149999999999999" customHeight="1" x14ac:dyDescent="0.25">
      <c r="A14" s="21" t="str">
        <f>IF(ISBLANK('VERİ GİRİŞİ'!A26),"",A13)</f>
        <v/>
      </c>
      <c r="B14" s="21" t="str">
        <f>IF(ISBLANK('VERİ GİRİŞİ'!A26),"",'VERİ GİRİŞİ'!A26)</f>
        <v/>
      </c>
      <c r="C14" s="21" t="str">
        <f>IF(ISBLANK('VERİ GİRİŞİ'!B26),"",'VERİ GİRİŞİ'!B26)</f>
        <v/>
      </c>
      <c r="D14" s="23" t="str">
        <f>IF(ISBLANK('VERİ GİRİŞİ'!A26),"",1)</f>
        <v/>
      </c>
      <c r="E14" s="24" t="str">
        <f>IF(ISBLANK('VERİ GİRİŞİ'!A26),"",E13)</f>
        <v/>
      </c>
      <c r="F14" s="24" t="str">
        <f>IF(ISBLANK('VERİ GİRİŞİ'!A26),"",F13)</f>
        <v/>
      </c>
      <c r="G14" s="24" t="str">
        <f>IF(ISBLANK('VERİ GİRİŞİ'!A26),"",G13)</f>
        <v/>
      </c>
      <c r="H14" s="24" t="str">
        <f>IF(ISBLANK('VERİ GİRİŞİ'!A26),"",B6*10)</f>
        <v/>
      </c>
      <c r="I14" s="23" t="str">
        <f>IF(ISBLANK('VERİ GİRİŞİ'!A26),"",I13)</f>
        <v/>
      </c>
      <c r="J14" s="25"/>
      <c r="K14" s="24" t="str">
        <f>IF(ISBLANK('VERİ GİRİŞİ'!A26),"",E14+G14+H14)</f>
        <v/>
      </c>
    </row>
    <row r="15" spans="1:14" ht="16.149999999999999" customHeight="1" x14ac:dyDescent="0.25">
      <c r="A15" s="21" t="str">
        <f>IF(ISBLANK('VERİ GİRİŞİ'!A27),"",A14)</f>
        <v/>
      </c>
      <c r="B15" s="21" t="str">
        <f>IF(ISBLANK('VERİ GİRİŞİ'!A27),"",'VERİ GİRİŞİ'!A27)</f>
        <v/>
      </c>
      <c r="C15" s="21" t="str">
        <f>IF(ISBLANK('VERİ GİRİŞİ'!B27),"",'VERİ GİRİŞİ'!B27)</f>
        <v/>
      </c>
      <c r="D15" s="23" t="str">
        <f>IF(ISBLANK('VERİ GİRİŞİ'!A27),"",1)</f>
        <v/>
      </c>
      <c r="E15" s="24" t="str">
        <f>IF(ISBLANK('VERİ GİRİŞİ'!A27),"",E14)</f>
        <v/>
      </c>
      <c r="F15" s="24" t="str">
        <f>IF(ISBLANK('VERİ GİRİŞİ'!A27),"",F14)</f>
        <v/>
      </c>
      <c r="G15" s="24" t="str">
        <f>IF(ISBLANK('VERİ GİRİŞİ'!A27),"",G14)</f>
        <v/>
      </c>
      <c r="H15" s="24" t="str">
        <f>IF(ISBLANK('VERİ GİRİŞİ'!A27),"",B6*10)</f>
        <v/>
      </c>
      <c r="I15" s="23" t="str">
        <f>IF(ISBLANK('VERİ GİRİŞİ'!A27),"",I14)</f>
        <v/>
      </c>
      <c r="J15" s="25"/>
      <c r="K15" s="24" t="str">
        <f>IF(ISBLANK('VERİ GİRİŞİ'!A27),"",E15+G15+H15)</f>
        <v/>
      </c>
    </row>
    <row r="16" spans="1:14" ht="16.149999999999999" customHeight="1" x14ac:dyDescent="0.25">
      <c r="A16" s="21" t="str">
        <f>IF(ISBLANK('VERİ GİRİŞİ'!A28),"",A15)</f>
        <v/>
      </c>
      <c r="B16" s="21" t="str">
        <f>IF(ISBLANK('VERİ GİRİŞİ'!A28),"",'VERİ GİRİŞİ'!A28)</f>
        <v/>
      </c>
      <c r="C16" s="21" t="str">
        <f>IF(ISBLANK('VERİ GİRİŞİ'!B28),"",'VERİ GİRİŞİ'!B28)</f>
        <v/>
      </c>
      <c r="D16" s="23" t="str">
        <f>IF(ISBLANK('VERİ GİRİŞİ'!A28),"",1)</f>
        <v/>
      </c>
      <c r="E16" s="24" t="str">
        <f>IF(ISBLANK('VERİ GİRİŞİ'!A28),"",E15)</f>
        <v/>
      </c>
      <c r="F16" s="24" t="str">
        <f>IF(ISBLANK('VERİ GİRİŞİ'!A28),"",F15)</f>
        <v/>
      </c>
      <c r="G16" s="24" t="str">
        <f>IF(ISBLANK('VERİ GİRİŞİ'!A28),"",G15)</f>
        <v/>
      </c>
      <c r="H16" s="24" t="str">
        <f>IF(ISBLANK('VERİ GİRİŞİ'!A28),"",B6*10)</f>
        <v/>
      </c>
      <c r="I16" s="23" t="str">
        <f>IF(ISBLANK('VERİ GİRİŞİ'!A28),"",I15)</f>
        <v/>
      </c>
      <c r="J16" s="25"/>
      <c r="K16" s="24" t="str">
        <f>IF(ISBLANK('VERİ GİRİŞİ'!A28),"",E16+G16+H16)</f>
        <v/>
      </c>
    </row>
    <row r="17" spans="1:11" s="29" customFormat="1" ht="19.899999999999999" customHeight="1" x14ac:dyDescent="0.25">
      <c r="A17" s="78" t="s">
        <v>21</v>
      </c>
      <c r="B17" s="79"/>
      <c r="C17" s="80"/>
      <c r="D17" s="26"/>
      <c r="E17" s="27"/>
      <c r="F17" s="27">
        <f>SUM(F10:F16)</f>
        <v>196.6</v>
      </c>
      <c r="G17" s="27">
        <f>SUM(G10:G16)</f>
        <v>500</v>
      </c>
      <c r="H17" s="27">
        <f>SUM(H10:H16)</f>
        <v>2457.5</v>
      </c>
      <c r="I17" s="26"/>
      <c r="J17" s="27">
        <f>SUM(J10:J16)</f>
        <v>1437.6375</v>
      </c>
      <c r="K17" s="28">
        <f>SUM(K10:K16)</f>
        <v>4591.7375000000002</v>
      </c>
    </row>
    <row r="18" spans="1:11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2"/>
    </row>
    <row r="19" spans="1:11" x14ac:dyDescent="0.25">
      <c r="A19" s="33" t="str">
        <f>A10</f>
        <v>ALTIEYLÜL/BALIKESİR</v>
      </c>
      <c r="B19" s="34" t="s">
        <v>22</v>
      </c>
      <c r="C19" s="75" t="str">
        <f>B3</f>
        <v>Ahmet KARA</v>
      </c>
      <c r="D19" s="75"/>
      <c r="E19" s="75"/>
      <c r="F19" s="35" t="s">
        <v>23</v>
      </c>
      <c r="G19" s="35"/>
      <c r="H19" s="35"/>
      <c r="I19" s="35"/>
      <c r="J19" s="35"/>
      <c r="K19" s="36"/>
    </row>
    <row r="20" spans="1:11" x14ac:dyDescent="0.25">
      <c r="A20" s="37">
        <f>K17</f>
        <v>4591.7375000000002</v>
      </c>
      <c r="B20" s="35" t="s">
        <v>24</v>
      </c>
      <c r="C20" s="35"/>
      <c r="D20" s="35"/>
      <c r="E20" s="35"/>
      <c r="F20" s="35"/>
      <c r="G20" s="35"/>
      <c r="H20" s="35"/>
      <c r="I20" s="35"/>
      <c r="J20" s="35"/>
      <c r="K20" s="36"/>
    </row>
    <row r="21" spans="1:11" x14ac:dyDescent="0.25">
      <c r="A21" s="38"/>
      <c r="B21" s="35"/>
      <c r="C21" s="35"/>
      <c r="D21" s="35"/>
      <c r="E21" s="35"/>
      <c r="F21" s="35"/>
      <c r="G21" s="35"/>
      <c r="H21" s="35"/>
      <c r="I21" s="75"/>
      <c r="J21" s="75"/>
      <c r="K21" s="36"/>
    </row>
    <row r="22" spans="1:11" x14ac:dyDescent="0.25">
      <c r="A22" s="39"/>
      <c r="B22" s="40" t="s">
        <v>25</v>
      </c>
      <c r="C22" s="35"/>
      <c r="D22" s="35"/>
      <c r="E22" s="35"/>
      <c r="F22" s="35"/>
      <c r="G22" s="35"/>
      <c r="H22" s="35"/>
      <c r="I22" s="75" t="s">
        <v>26</v>
      </c>
      <c r="J22" s="75"/>
      <c r="K22" s="36"/>
    </row>
    <row r="23" spans="1:11" x14ac:dyDescent="0.25">
      <c r="A23" s="39"/>
      <c r="B23" s="40"/>
      <c r="C23" s="35"/>
      <c r="D23" s="35"/>
      <c r="E23" s="35"/>
      <c r="F23" s="35"/>
      <c r="G23" s="35"/>
      <c r="H23" s="35"/>
      <c r="I23" s="40"/>
      <c r="J23" s="40"/>
      <c r="K23" s="36"/>
    </row>
    <row r="24" spans="1:11" x14ac:dyDescent="0.25">
      <c r="A24" s="39"/>
      <c r="B24" s="41">
        <f ca="1">TODAY()</f>
        <v>44060</v>
      </c>
      <c r="C24" s="35"/>
      <c r="D24" s="35"/>
      <c r="E24" s="35"/>
      <c r="F24" s="35"/>
      <c r="G24" s="35"/>
      <c r="H24" s="35"/>
      <c r="I24" s="74">
        <f ca="1">TODAY()</f>
        <v>44060</v>
      </c>
      <c r="J24" s="75"/>
      <c r="K24" s="36"/>
    </row>
    <row r="25" spans="1:11" x14ac:dyDescent="0.25">
      <c r="A25" s="39" t="s">
        <v>2</v>
      </c>
      <c r="B25" s="40" t="str">
        <f>'VERİ GİRİŞİ'!B16</f>
        <v>Yalçın KAYA</v>
      </c>
      <c r="C25" s="35"/>
      <c r="D25" s="35"/>
      <c r="E25" s="35"/>
      <c r="F25" s="35"/>
      <c r="G25" s="35"/>
      <c r="H25" s="35"/>
      <c r="I25" s="75" t="str">
        <f>B3</f>
        <v>Ahmet KARA</v>
      </c>
      <c r="J25" s="75"/>
      <c r="K25" s="36"/>
    </row>
    <row r="26" spans="1:11" x14ac:dyDescent="0.25">
      <c r="A26" s="39" t="s">
        <v>3</v>
      </c>
      <c r="B26" s="40" t="str">
        <f>'VERİ GİRİŞİ'!B17</f>
        <v>Okul Müdürü</v>
      </c>
      <c r="C26" s="35"/>
      <c r="D26" s="35"/>
      <c r="E26" s="35"/>
      <c r="F26" s="35"/>
      <c r="G26" s="35"/>
      <c r="H26" s="35"/>
      <c r="I26" s="75" t="str">
        <f>B4</f>
        <v>Öğretmen</v>
      </c>
      <c r="J26" s="75"/>
      <c r="K26" s="36"/>
    </row>
    <row r="27" spans="1:11" x14ac:dyDescent="0.25">
      <c r="A27" s="39" t="s">
        <v>27</v>
      </c>
      <c r="B27" s="35"/>
      <c r="C27" s="35"/>
      <c r="D27" s="35"/>
      <c r="E27" s="35"/>
      <c r="F27" s="35"/>
      <c r="G27" s="35"/>
      <c r="H27" s="35"/>
      <c r="I27" s="75"/>
      <c r="J27" s="75"/>
      <c r="K27" s="36"/>
    </row>
    <row r="28" spans="1:11" x14ac:dyDescent="0.2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4"/>
    </row>
  </sheetData>
  <sheetProtection formatCells="0" formatColumns="0" formatRows="0" insertColumns="0" insertRows="0" insertHyperlinks="0" deleteColumns="0" deleteRows="0"/>
  <mergeCells count="20">
    <mergeCell ref="A17:C17"/>
    <mergeCell ref="C19:E19"/>
    <mergeCell ref="I21:J21"/>
    <mergeCell ref="I22:J22"/>
    <mergeCell ref="C2:H6"/>
    <mergeCell ref="I2:K4"/>
    <mergeCell ref="I5:J5"/>
    <mergeCell ref="I6:J6"/>
    <mergeCell ref="A7:A9"/>
    <mergeCell ref="B7:B9"/>
    <mergeCell ref="C7:C9"/>
    <mergeCell ref="D7:F8"/>
    <mergeCell ref="G7:G9"/>
    <mergeCell ref="H7:J7"/>
    <mergeCell ref="I24:J24"/>
    <mergeCell ref="I25:J25"/>
    <mergeCell ref="I26:J26"/>
    <mergeCell ref="I27:J27"/>
    <mergeCell ref="H8:H9"/>
    <mergeCell ref="I8:J8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N28"/>
  <sheetViews>
    <sheetView zoomScaleNormal="100" workbookViewId="0">
      <selection activeCell="K6" sqref="K6"/>
    </sheetView>
  </sheetViews>
  <sheetFormatPr defaultColWidth="8.85546875" defaultRowHeight="15" x14ac:dyDescent="0.25"/>
  <cols>
    <col min="1" max="2" width="23.7109375" style="10" customWidth="1"/>
    <col min="3" max="10" width="10.7109375" style="10" customWidth="1"/>
    <col min="11" max="11" width="15.7109375" style="10" customWidth="1"/>
    <col min="12" max="16384" width="8.85546875" style="10"/>
  </cols>
  <sheetData>
    <row r="2" spans="1:14" ht="18" customHeight="1" x14ac:dyDescent="0.25">
      <c r="A2" s="8" t="s">
        <v>0</v>
      </c>
      <c r="B2" s="9">
        <f>'VERİ GİRİŞİ'!B2</f>
        <v>12345678912</v>
      </c>
      <c r="C2" s="81" t="s">
        <v>1</v>
      </c>
      <c r="D2" s="82"/>
      <c r="E2" s="82"/>
      <c r="F2" s="82"/>
      <c r="G2" s="82"/>
      <c r="H2" s="83"/>
      <c r="I2" s="90" t="str">
        <f>'VERİ GİRİŞİ'!B8</f>
        <v>HAVRAN SEKİZEYLÜL İLKOKULU</v>
      </c>
      <c r="J2" s="91"/>
      <c r="K2" s="92"/>
    </row>
    <row r="3" spans="1:14" ht="18" customHeight="1" x14ac:dyDescent="0.25">
      <c r="A3" s="8" t="s">
        <v>2</v>
      </c>
      <c r="B3" s="9" t="str">
        <f>'VERİ GİRİŞİ'!B3</f>
        <v>Ahmet KARA</v>
      </c>
      <c r="C3" s="84"/>
      <c r="D3" s="85"/>
      <c r="E3" s="85"/>
      <c r="F3" s="85"/>
      <c r="G3" s="85"/>
      <c r="H3" s="86"/>
      <c r="I3" s="93"/>
      <c r="J3" s="94"/>
      <c r="K3" s="95"/>
    </row>
    <row r="4" spans="1:14" ht="18" customHeight="1" x14ac:dyDescent="0.25">
      <c r="A4" s="8" t="s">
        <v>3</v>
      </c>
      <c r="B4" s="9" t="str">
        <f>'VERİ GİRİŞİ'!B4</f>
        <v>Öğretmen</v>
      </c>
      <c r="C4" s="84"/>
      <c r="D4" s="85"/>
      <c r="E4" s="85"/>
      <c r="F4" s="85"/>
      <c r="G4" s="85"/>
      <c r="H4" s="86"/>
      <c r="I4" s="96"/>
      <c r="J4" s="97"/>
      <c r="K4" s="98"/>
    </row>
    <row r="5" spans="1:14" ht="18" customHeight="1" x14ac:dyDescent="0.25">
      <c r="A5" s="11" t="s">
        <v>4</v>
      </c>
      <c r="B5" s="9" t="str">
        <f>'VERİ GİRİŞİ'!B5</f>
        <v>5/2-900</v>
      </c>
      <c r="C5" s="84"/>
      <c r="D5" s="85"/>
      <c r="E5" s="85"/>
      <c r="F5" s="85"/>
      <c r="G5" s="85"/>
      <c r="H5" s="86"/>
      <c r="I5" s="99" t="s">
        <v>5</v>
      </c>
      <c r="J5" s="100"/>
      <c r="K5" s="12">
        <f ca="1">'VERİ GİRİŞİ'!B18</f>
        <v>44060</v>
      </c>
    </row>
    <row r="6" spans="1:14" ht="18" customHeight="1" x14ac:dyDescent="0.25">
      <c r="A6" s="8" t="s">
        <v>6</v>
      </c>
      <c r="B6" s="9">
        <f>'VERİ GİRİŞİ'!B6</f>
        <v>49.15</v>
      </c>
      <c r="C6" s="87"/>
      <c r="D6" s="88"/>
      <c r="E6" s="88"/>
      <c r="F6" s="88"/>
      <c r="G6" s="88"/>
      <c r="H6" s="89"/>
      <c r="I6" s="99" t="s">
        <v>7</v>
      </c>
      <c r="J6" s="100"/>
      <c r="K6" s="13">
        <f>'VERİ GİRİŞİ'!B7</f>
        <v>44029</v>
      </c>
    </row>
    <row r="7" spans="1:14" s="15" customFormat="1" ht="18" customHeight="1" x14ac:dyDescent="0.25">
      <c r="A7" s="77" t="s">
        <v>8</v>
      </c>
      <c r="B7" s="77" t="s">
        <v>2</v>
      </c>
      <c r="C7" s="76" t="s">
        <v>9</v>
      </c>
      <c r="D7" s="101" t="s">
        <v>10</v>
      </c>
      <c r="E7" s="101"/>
      <c r="F7" s="101"/>
      <c r="G7" s="76" t="s">
        <v>11</v>
      </c>
      <c r="H7" s="102" t="s">
        <v>12</v>
      </c>
      <c r="I7" s="102"/>
      <c r="J7" s="102"/>
      <c r="K7" s="14"/>
    </row>
    <row r="8" spans="1:14" ht="24" customHeight="1" x14ac:dyDescent="0.25">
      <c r="A8" s="77"/>
      <c r="B8" s="77"/>
      <c r="C8" s="76"/>
      <c r="D8" s="101"/>
      <c r="E8" s="101"/>
      <c r="F8" s="101"/>
      <c r="G8" s="76"/>
      <c r="H8" s="76" t="s">
        <v>13</v>
      </c>
      <c r="I8" s="77" t="s">
        <v>14</v>
      </c>
      <c r="J8" s="77"/>
      <c r="K8" s="16"/>
      <c r="L8" s="17"/>
      <c r="M8" s="17"/>
      <c r="N8" s="17"/>
    </row>
    <row r="9" spans="1:14" ht="26.25" customHeight="1" x14ac:dyDescent="0.25">
      <c r="A9" s="77"/>
      <c r="B9" s="77"/>
      <c r="C9" s="76"/>
      <c r="D9" s="18" t="s">
        <v>15</v>
      </c>
      <c r="E9" s="16" t="s">
        <v>16</v>
      </c>
      <c r="F9" s="16" t="s">
        <v>17</v>
      </c>
      <c r="G9" s="76"/>
      <c r="H9" s="76"/>
      <c r="I9" s="19" t="s">
        <v>18</v>
      </c>
      <c r="J9" s="16" t="s">
        <v>19</v>
      </c>
      <c r="K9" s="20" t="s">
        <v>20</v>
      </c>
      <c r="L9" s="17"/>
      <c r="M9" s="17"/>
      <c r="N9" s="17"/>
    </row>
    <row r="10" spans="1:14" ht="16.149999999999999" customHeight="1" x14ac:dyDescent="0.25">
      <c r="A10" s="21" t="str">
        <f>'VERİ GİRİŞİ'!B9</f>
        <v>ALTIEYLÜL/BALIKESİR</v>
      </c>
      <c r="B10" s="22" t="str">
        <f>B3</f>
        <v>Ahmet KARA</v>
      </c>
      <c r="C10" s="23" t="s">
        <v>61</v>
      </c>
      <c r="D10" s="59">
        <v>1</v>
      </c>
      <c r="E10" s="24">
        <f>B6</f>
        <v>49.15</v>
      </c>
      <c r="F10" s="24">
        <f>E10</f>
        <v>49.15</v>
      </c>
      <c r="G10" s="24">
        <f>'VERİ GİRİŞİ'!B11</f>
        <v>125</v>
      </c>
      <c r="H10" s="24">
        <f>IF('VERİ GİRİŞİ'!B12="evet",E10*20,0)</f>
        <v>983</v>
      </c>
      <c r="I10" s="23">
        <f>'VERİ GİRİŞİ'!B10</f>
        <v>585</v>
      </c>
      <c r="J10" s="24">
        <f>IF('VERİ GİRİŞİ'!B12="evet",I10*E10*0.025,0)</f>
        <v>718.81875000000002</v>
      </c>
      <c r="K10" s="24">
        <f>F10+G10+H10+J10</f>
        <v>1875.96875</v>
      </c>
    </row>
    <row r="11" spans="1:14" ht="16.149999999999999" customHeight="1" x14ac:dyDescent="0.25">
      <c r="A11" s="21" t="str">
        <f>IF(ISBLANK('VERİ GİRİŞİ'!A23),"",A10)</f>
        <v>ALTIEYLÜL/BALIKESİR</v>
      </c>
      <c r="B11" s="21" t="str">
        <f>IF(ISBLANK('VERİ GİRİŞİ'!A23),"",'VERİ GİRİŞİ'!A23)</f>
        <v>Fatma KARA</v>
      </c>
      <c r="C11" s="21" t="str">
        <f>IF(ISBLANK('VERİ GİRİŞİ'!B23),"",'VERİ GİRİŞİ'!B23)</f>
        <v>EŞ</v>
      </c>
      <c r="D11" s="59">
        <f>IF(ISBLANK('VERİ GİRİŞİ'!A23),"",1)</f>
        <v>1</v>
      </c>
      <c r="E11" s="24">
        <f>IF(ISBLANK('VERİ GİRİŞİ'!A23),"",E10)</f>
        <v>49.15</v>
      </c>
      <c r="F11" s="24">
        <f>IF(ISBLANK('VERİ GİRİŞİ'!A23),"",F10)</f>
        <v>49.15</v>
      </c>
      <c r="G11" s="24">
        <f>IF(ISBLANK('VERİ GİRİŞİ'!A23),"",G10)</f>
        <v>125</v>
      </c>
      <c r="H11" s="24">
        <f>IF(ISBLANK('VERİ GİRİŞİ'!A23),"",B6*10)</f>
        <v>491.5</v>
      </c>
      <c r="I11" s="23">
        <f>IF(ISBLANK('VERİ GİRİŞİ'!A23),"",I10)</f>
        <v>585</v>
      </c>
      <c r="J11" s="25"/>
      <c r="K11" s="24">
        <f>IF(ISBLANK('VERİ GİRİŞİ'!A23),"",E11+G11+H11)</f>
        <v>665.65</v>
      </c>
    </row>
    <row r="12" spans="1:14" ht="16.149999999999999" customHeight="1" x14ac:dyDescent="0.25">
      <c r="A12" s="21" t="str">
        <f>IF(ISBLANK('VERİ GİRİŞİ'!A24),"",A11)</f>
        <v>ALTIEYLÜL/BALIKESİR</v>
      </c>
      <c r="B12" s="21" t="str">
        <f>IF(ISBLANK('VERİ GİRİŞİ'!A24),"",'VERİ GİRİŞİ'!A24)</f>
        <v>Çınar KARA</v>
      </c>
      <c r="C12" s="21" t="str">
        <f>IF(ISBLANK('VERİ GİRİŞİ'!B24),"",'VERİ GİRİŞİ'!B24)</f>
        <v>ÇOCUK</v>
      </c>
      <c r="D12" s="59">
        <f>IF(ISBLANK('VERİ GİRİŞİ'!A24),"",1)</f>
        <v>1</v>
      </c>
      <c r="E12" s="24">
        <f>IF(ISBLANK('VERİ GİRİŞİ'!A24),"",E11)</f>
        <v>49.15</v>
      </c>
      <c r="F12" s="24">
        <f>IF(ISBLANK('VERİ GİRİŞİ'!A24),"",F11)</f>
        <v>49.15</v>
      </c>
      <c r="G12" s="24">
        <f>IF(ISBLANK('VERİ GİRİŞİ'!A24),"",G11)</f>
        <v>125</v>
      </c>
      <c r="H12" s="24">
        <f>IF(ISBLANK('VERİ GİRİŞİ'!A24),"",B6*10)</f>
        <v>491.5</v>
      </c>
      <c r="I12" s="23">
        <f>IF(ISBLANK('VERİ GİRİŞİ'!A24),"",I11)</f>
        <v>585</v>
      </c>
      <c r="J12" s="25"/>
      <c r="K12" s="24">
        <f>IF(ISBLANK('VERİ GİRİŞİ'!A24),"",E12+G12+H12)</f>
        <v>665.65</v>
      </c>
    </row>
    <row r="13" spans="1:14" ht="16.149999999999999" customHeight="1" x14ac:dyDescent="0.25">
      <c r="A13" s="21" t="str">
        <f>IF(ISBLANK('VERİ GİRİŞİ'!A25),"",A12)</f>
        <v>ALTIEYLÜL/BALIKESİR</v>
      </c>
      <c r="B13" s="21" t="str">
        <f>IF(ISBLANK('VERİ GİRİŞİ'!A25),"",'VERİ GİRİŞİ'!A25)</f>
        <v>Toprak KARA</v>
      </c>
      <c r="C13" s="21" t="str">
        <f>IF(ISBLANK('VERİ GİRİŞİ'!B25),"",'VERİ GİRİŞİ'!B25)</f>
        <v>ÇOCUK</v>
      </c>
      <c r="D13" s="59">
        <f>IF(ISBLANK('VERİ GİRİŞİ'!A25),"",1)</f>
        <v>1</v>
      </c>
      <c r="E13" s="24">
        <f>IF(ISBLANK('VERİ GİRİŞİ'!A25),"",E12)</f>
        <v>49.15</v>
      </c>
      <c r="F13" s="24">
        <f>IF(ISBLANK('VERİ GİRİŞİ'!A25),"",F12)</f>
        <v>49.15</v>
      </c>
      <c r="G13" s="24">
        <f>IF(ISBLANK('VERİ GİRİŞİ'!A25),"",G12)</f>
        <v>125</v>
      </c>
      <c r="H13" s="24">
        <f>IF(ISBLANK('VERİ GİRİŞİ'!A25),"",B6*10)</f>
        <v>491.5</v>
      </c>
      <c r="I13" s="23">
        <f>IF(ISBLANK('VERİ GİRİŞİ'!A25),"",I12)</f>
        <v>585</v>
      </c>
      <c r="J13" s="25"/>
      <c r="K13" s="24">
        <f>IF(ISBLANK('VERİ GİRİŞİ'!A25),"",E13+G13+H13)</f>
        <v>665.65</v>
      </c>
    </row>
    <row r="14" spans="1:14" ht="16.149999999999999" customHeight="1" x14ac:dyDescent="0.25">
      <c r="A14" s="21" t="str">
        <f>IF(ISBLANK('VERİ GİRİŞİ'!A26),"",A13)</f>
        <v/>
      </c>
      <c r="B14" s="21" t="str">
        <f>IF(ISBLANK('VERİ GİRİŞİ'!A26),"",'VERİ GİRİŞİ'!A26)</f>
        <v/>
      </c>
      <c r="C14" s="21" t="str">
        <f>IF(ISBLANK('VERİ GİRİŞİ'!B26),"",'VERİ GİRİŞİ'!B26)</f>
        <v/>
      </c>
      <c r="D14" s="59" t="str">
        <f>IF(ISBLANK('VERİ GİRİŞİ'!A26),"",1)</f>
        <v/>
      </c>
      <c r="E14" s="24" t="str">
        <f>IF(ISBLANK('VERİ GİRİŞİ'!A26),"",E13)</f>
        <v/>
      </c>
      <c r="F14" s="24" t="str">
        <f>IF(ISBLANK('VERİ GİRİŞİ'!A26),"",F13)</f>
        <v/>
      </c>
      <c r="G14" s="24" t="str">
        <f>IF(ISBLANK('VERİ GİRİŞİ'!A26),"",G13)</f>
        <v/>
      </c>
      <c r="H14" s="24" t="str">
        <f>IF(ISBLANK('VERİ GİRİŞİ'!A26),"",B6*10)</f>
        <v/>
      </c>
      <c r="I14" s="23" t="str">
        <f>IF(ISBLANK('VERİ GİRİŞİ'!A26),"",I13)</f>
        <v/>
      </c>
      <c r="J14" s="25"/>
      <c r="K14" s="24" t="str">
        <f>IF(ISBLANK('VERİ GİRİŞİ'!A26),"",E14+G14+H14)</f>
        <v/>
      </c>
    </row>
    <row r="15" spans="1:14" ht="16.149999999999999" customHeight="1" x14ac:dyDescent="0.25">
      <c r="A15" s="21" t="str">
        <f>IF(ISBLANK('VERİ GİRİŞİ'!A27),"",A14)</f>
        <v/>
      </c>
      <c r="B15" s="21" t="str">
        <f>IF(ISBLANK('VERİ GİRİŞİ'!A27),"",'VERİ GİRİŞİ'!A27)</f>
        <v/>
      </c>
      <c r="C15" s="21" t="str">
        <f>IF(ISBLANK('VERİ GİRİŞİ'!B27),"",'VERİ GİRİŞİ'!B27)</f>
        <v/>
      </c>
      <c r="D15" s="59" t="str">
        <f>IF(ISBLANK('VERİ GİRİŞİ'!A27),"",1)</f>
        <v/>
      </c>
      <c r="E15" s="24" t="str">
        <f>IF(ISBLANK('VERİ GİRİŞİ'!A27),"",E14)</f>
        <v/>
      </c>
      <c r="F15" s="24" t="str">
        <f>IF(ISBLANK('VERİ GİRİŞİ'!A27),"",F14)</f>
        <v/>
      </c>
      <c r="G15" s="24" t="str">
        <f>IF(ISBLANK('VERİ GİRİŞİ'!A27),"",G14)</f>
        <v/>
      </c>
      <c r="H15" s="24" t="str">
        <f>IF(ISBLANK('VERİ GİRİŞİ'!A27),"",B6*10)</f>
        <v/>
      </c>
      <c r="I15" s="23" t="str">
        <f>IF(ISBLANK('VERİ GİRİŞİ'!A27),"",I14)</f>
        <v/>
      </c>
      <c r="J15" s="25"/>
      <c r="K15" s="24" t="str">
        <f>IF(ISBLANK('VERİ GİRİŞİ'!A27),"",E15+G15+H15)</f>
        <v/>
      </c>
    </row>
    <row r="16" spans="1:14" ht="16.149999999999999" customHeight="1" x14ac:dyDescent="0.25">
      <c r="A16" s="21" t="str">
        <f>IF(ISBLANK('VERİ GİRİŞİ'!A28),"",A15)</f>
        <v/>
      </c>
      <c r="B16" s="21" t="str">
        <f>IF(ISBLANK('VERİ GİRİŞİ'!A28),"",'VERİ GİRİŞİ'!A28)</f>
        <v/>
      </c>
      <c r="C16" s="21" t="str">
        <f>IF(ISBLANK('VERİ GİRİŞİ'!B28),"",'VERİ GİRİŞİ'!B28)</f>
        <v/>
      </c>
      <c r="D16" s="59" t="str">
        <f>IF(ISBLANK('VERİ GİRİŞİ'!A28),"",1)</f>
        <v/>
      </c>
      <c r="E16" s="24" t="str">
        <f>IF(ISBLANK('VERİ GİRİŞİ'!A28),"",E15)</f>
        <v/>
      </c>
      <c r="F16" s="24" t="str">
        <f>IF(ISBLANK('VERİ GİRİŞİ'!A28),"",F15)</f>
        <v/>
      </c>
      <c r="G16" s="24" t="str">
        <f>IF(ISBLANK('VERİ GİRİŞİ'!A28),"",G15)</f>
        <v/>
      </c>
      <c r="H16" s="24" t="str">
        <f>IF(ISBLANK('VERİ GİRİŞİ'!A28),"",B6*10)</f>
        <v/>
      </c>
      <c r="I16" s="23" t="str">
        <f>IF(ISBLANK('VERİ GİRİŞİ'!A28),"",I15)</f>
        <v/>
      </c>
      <c r="J16" s="25"/>
      <c r="K16" s="24" t="str">
        <f>IF(ISBLANK('VERİ GİRİŞİ'!A28),"",E16+G16+H16)</f>
        <v/>
      </c>
    </row>
    <row r="17" spans="1:11" s="29" customFormat="1" ht="19.899999999999999" customHeight="1" x14ac:dyDescent="0.25">
      <c r="A17" s="78" t="s">
        <v>21</v>
      </c>
      <c r="B17" s="79"/>
      <c r="C17" s="80"/>
      <c r="D17" s="26"/>
      <c r="E17" s="27"/>
      <c r="F17" s="27">
        <f>SUM(F10:F16)</f>
        <v>196.6</v>
      </c>
      <c r="G17" s="27">
        <f>SUM(G10:G16)</f>
        <v>500</v>
      </c>
      <c r="H17" s="27">
        <f>SUM(H10:H16)</f>
        <v>2457.5</v>
      </c>
      <c r="I17" s="26"/>
      <c r="J17" s="27">
        <f>SUM(J10:J16)</f>
        <v>718.81875000000002</v>
      </c>
      <c r="K17" s="28">
        <f>SUM(K10:K16)</f>
        <v>3872.9187500000003</v>
      </c>
    </row>
    <row r="18" spans="1:11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2"/>
    </row>
    <row r="19" spans="1:11" x14ac:dyDescent="0.25">
      <c r="A19" s="33" t="str">
        <f>A10</f>
        <v>ALTIEYLÜL/BALIKESİR</v>
      </c>
      <c r="B19" s="34" t="s">
        <v>22</v>
      </c>
      <c r="C19" s="75" t="str">
        <f>B3</f>
        <v>Ahmet KARA</v>
      </c>
      <c r="D19" s="75"/>
      <c r="E19" s="75"/>
      <c r="F19" s="35" t="s">
        <v>23</v>
      </c>
      <c r="G19" s="35"/>
      <c r="H19" s="35"/>
      <c r="I19" s="35"/>
      <c r="J19" s="35"/>
      <c r="K19" s="36"/>
    </row>
    <row r="20" spans="1:11" x14ac:dyDescent="0.25">
      <c r="A20" s="37">
        <f>K17</f>
        <v>3872.9187500000003</v>
      </c>
      <c r="B20" s="35" t="s">
        <v>24</v>
      </c>
      <c r="C20" s="35"/>
      <c r="D20" s="35"/>
      <c r="E20" s="35"/>
      <c r="F20" s="35"/>
      <c r="G20" s="35"/>
      <c r="H20" s="35"/>
      <c r="I20" s="35"/>
      <c r="J20" s="35"/>
      <c r="K20" s="36"/>
    </row>
    <row r="21" spans="1:11" x14ac:dyDescent="0.25">
      <c r="A21" s="38"/>
      <c r="B21" s="35"/>
      <c r="C21" s="35"/>
      <c r="D21" s="35"/>
      <c r="E21" s="35"/>
      <c r="F21" s="35"/>
      <c r="G21" s="35"/>
      <c r="H21" s="35"/>
      <c r="I21" s="75"/>
      <c r="J21" s="75"/>
      <c r="K21" s="36"/>
    </row>
    <row r="22" spans="1:11" x14ac:dyDescent="0.25">
      <c r="A22" s="39"/>
      <c r="B22" s="40" t="s">
        <v>25</v>
      </c>
      <c r="C22" s="35"/>
      <c r="D22" s="35"/>
      <c r="E22" s="35"/>
      <c r="F22" s="35"/>
      <c r="G22" s="35"/>
      <c r="H22" s="35"/>
      <c r="I22" s="75" t="s">
        <v>26</v>
      </c>
      <c r="J22" s="75"/>
      <c r="K22" s="36"/>
    </row>
    <row r="23" spans="1:11" x14ac:dyDescent="0.25">
      <c r="A23" s="39"/>
      <c r="B23" s="40"/>
      <c r="C23" s="35"/>
      <c r="D23" s="35"/>
      <c r="E23" s="35"/>
      <c r="F23" s="35"/>
      <c r="G23" s="35"/>
      <c r="H23" s="35"/>
      <c r="I23" s="40"/>
      <c r="J23" s="40"/>
      <c r="K23" s="36"/>
    </row>
    <row r="24" spans="1:11" x14ac:dyDescent="0.25">
      <c r="A24" s="39"/>
      <c r="B24" s="41">
        <f ca="1">TODAY()</f>
        <v>44060</v>
      </c>
      <c r="C24" s="35"/>
      <c r="D24" s="35"/>
      <c r="E24" s="35"/>
      <c r="F24" s="35"/>
      <c r="G24" s="35"/>
      <c r="H24" s="35"/>
      <c r="I24" s="74">
        <f ca="1">TODAY()</f>
        <v>44060</v>
      </c>
      <c r="J24" s="75"/>
      <c r="K24" s="36"/>
    </row>
    <row r="25" spans="1:11" x14ac:dyDescent="0.25">
      <c r="A25" s="39" t="s">
        <v>2</v>
      </c>
      <c r="B25" s="40" t="str">
        <f>'VERİ GİRİŞİ'!B16</f>
        <v>Yalçın KAYA</v>
      </c>
      <c r="C25" s="35"/>
      <c r="D25" s="35"/>
      <c r="E25" s="35"/>
      <c r="F25" s="35"/>
      <c r="G25" s="35"/>
      <c r="H25" s="35"/>
      <c r="I25" s="75" t="str">
        <f>B3</f>
        <v>Ahmet KARA</v>
      </c>
      <c r="J25" s="75"/>
      <c r="K25" s="36"/>
    </row>
    <row r="26" spans="1:11" x14ac:dyDescent="0.25">
      <c r="A26" s="39" t="s">
        <v>3</v>
      </c>
      <c r="B26" s="40" t="str">
        <f>'VERİ GİRİŞİ'!B17</f>
        <v>Okul Müdürü</v>
      </c>
      <c r="C26" s="35"/>
      <c r="D26" s="35"/>
      <c r="E26" s="35"/>
      <c r="F26" s="35"/>
      <c r="G26" s="35"/>
      <c r="H26" s="35"/>
      <c r="I26" s="75" t="str">
        <f>B4</f>
        <v>Öğretmen</v>
      </c>
      <c r="J26" s="75"/>
      <c r="K26" s="36"/>
    </row>
    <row r="27" spans="1:11" x14ac:dyDescent="0.25">
      <c r="A27" s="39" t="s">
        <v>27</v>
      </c>
      <c r="B27" s="35"/>
      <c r="C27" s="35"/>
      <c r="D27" s="35"/>
      <c r="E27" s="35"/>
      <c r="F27" s="35"/>
      <c r="G27" s="35"/>
      <c r="H27" s="35"/>
      <c r="I27" s="75"/>
      <c r="J27" s="75"/>
      <c r="K27" s="36"/>
    </row>
    <row r="28" spans="1:11" x14ac:dyDescent="0.2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4"/>
    </row>
  </sheetData>
  <sheetProtection formatCells="0" formatColumns="0" formatRows="0" insertColumns="0" insertRows="0" insertHyperlinks="0" deleteColumns="0" deleteRows="0"/>
  <mergeCells count="20">
    <mergeCell ref="A17:C17"/>
    <mergeCell ref="C19:E19"/>
    <mergeCell ref="I21:J21"/>
    <mergeCell ref="I22:J22"/>
    <mergeCell ref="C2:H6"/>
    <mergeCell ref="I2:K4"/>
    <mergeCell ref="I5:J5"/>
    <mergeCell ref="I6:J6"/>
    <mergeCell ref="A7:A9"/>
    <mergeCell ref="B7:B9"/>
    <mergeCell ref="C7:C9"/>
    <mergeCell ref="D7:F8"/>
    <mergeCell ref="G7:G9"/>
    <mergeCell ref="H7:J7"/>
    <mergeCell ref="I24:J24"/>
    <mergeCell ref="I25:J25"/>
    <mergeCell ref="I26:J26"/>
    <mergeCell ref="I27:J27"/>
    <mergeCell ref="H8:H9"/>
    <mergeCell ref="I8:J8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VERİ GİRİŞİ</vt:lpstr>
      <vt:lpstr>YOLLUK BİLDİRİMİ NORMAL TAYİN</vt:lpstr>
      <vt:lpstr>YOLLUK BİLDİRİMİ EŞDURUMU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2020-08-17T11:29:42Z</dcterms:modified>
</cp:coreProperties>
</file>